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 2017-2\BD 1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3" i="1"/>
  <c r="D42" i="1"/>
  <c r="D41" i="1"/>
  <c r="D40" i="1"/>
  <c r="D39" i="1"/>
  <c r="D38" i="1"/>
  <c r="K26" i="1"/>
  <c r="K25" i="1"/>
  <c r="K24" i="1"/>
  <c r="K23" i="1"/>
  <c r="K22" i="1"/>
  <c r="K21" i="1"/>
  <c r="K20" i="1"/>
  <c r="Q26" i="1"/>
  <c r="H26" i="1" s="1"/>
  <c r="I26" i="1" s="1"/>
  <c r="J26" i="1" s="1"/>
  <c r="Q25" i="1"/>
  <c r="H25" i="1" s="1"/>
  <c r="I25" i="1" s="1"/>
  <c r="J25" i="1" s="1"/>
  <c r="Q24" i="1"/>
  <c r="H24" i="1" s="1"/>
  <c r="Q23" i="1"/>
  <c r="H23" i="1" s="1"/>
  <c r="Q22" i="1"/>
  <c r="H22" i="1" s="1"/>
  <c r="Q21" i="1"/>
  <c r="H21" i="1" s="1"/>
  <c r="Q20" i="1"/>
  <c r="H20" i="1" s="1"/>
  <c r="I24" i="1" l="1"/>
  <c r="J24" i="1" s="1"/>
  <c r="I23" i="1"/>
  <c r="J23" i="1" s="1"/>
  <c r="I22" i="1"/>
  <c r="J22" i="1" s="1"/>
  <c r="I21" i="1"/>
  <c r="J21" i="1" s="1"/>
  <c r="F40" i="1" s="1"/>
  <c r="I20" i="1"/>
  <c r="J20" i="1" s="1"/>
  <c r="F39" i="1" s="1"/>
  <c r="F41" i="1" l="1"/>
  <c r="F44" i="1" s="1"/>
</calcChain>
</file>

<file path=xl/sharedStrings.xml><?xml version="1.0" encoding="utf-8"?>
<sst xmlns="http://schemas.openxmlformats.org/spreadsheetml/2006/main" count="150" uniqueCount="114">
  <si>
    <t>idcliente</t>
  </si>
  <si>
    <t>nombre</t>
  </si>
  <si>
    <t>apellido</t>
  </si>
  <si>
    <t>dirección</t>
  </si>
  <si>
    <t>teléfono</t>
  </si>
  <si>
    <t>email</t>
  </si>
  <si>
    <t>ciudad</t>
  </si>
  <si>
    <t>Ciudad</t>
  </si>
  <si>
    <t>idciudad</t>
  </si>
  <si>
    <t>descripción</t>
  </si>
  <si>
    <t>idefactura</t>
  </si>
  <si>
    <t>fecha</t>
  </si>
  <si>
    <t>dirección empresa</t>
  </si>
  <si>
    <t>telef empr</t>
  </si>
  <si>
    <t>producto</t>
  </si>
  <si>
    <t>nro unidades</t>
  </si>
  <si>
    <t>valor venta</t>
  </si>
  <si>
    <t>iva</t>
  </si>
  <si>
    <t>vlor total</t>
  </si>
  <si>
    <t>vendedor</t>
  </si>
  <si>
    <t>idvendedor</t>
  </si>
  <si>
    <t>idpago</t>
  </si>
  <si>
    <t>forma pago</t>
  </si>
  <si>
    <t>nro factura</t>
  </si>
  <si>
    <t>idproducto</t>
  </si>
  <si>
    <t>vlor venta</t>
  </si>
  <si>
    <t>descripcion</t>
  </si>
  <si>
    <t>vlr unitario</t>
  </si>
  <si>
    <t>cantidad</t>
  </si>
  <si>
    <t>idproveedor</t>
  </si>
  <si>
    <t>Juliana</t>
  </si>
  <si>
    <t>Mora</t>
  </si>
  <si>
    <t>Calle 50 25-99</t>
  </si>
  <si>
    <t>juliana@gmail.com</t>
  </si>
  <si>
    <t>Medellin</t>
  </si>
  <si>
    <t>Andrea</t>
  </si>
  <si>
    <t>Suárez</t>
  </si>
  <si>
    <t>Cra 32 96-99</t>
  </si>
  <si>
    <t>andrea@gmail.com</t>
  </si>
  <si>
    <t>Santa Marta</t>
  </si>
  <si>
    <t>Javier</t>
  </si>
  <si>
    <t>Toro</t>
  </si>
  <si>
    <t>Calle 51 91-66</t>
  </si>
  <si>
    <t>javier@gmail.com</t>
  </si>
  <si>
    <t>Barranquilla</t>
  </si>
  <si>
    <t>Luisa</t>
  </si>
  <si>
    <t>Mesa</t>
  </si>
  <si>
    <t>Trasv 25 55-56</t>
  </si>
  <si>
    <t>luisa@hotmail.com</t>
  </si>
  <si>
    <t>Antonio</t>
  </si>
  <si>
    <t>Zapata</t>
  </si>
  <si>
    <t>Ave 45 98-99</t>
  </si>
  <si>
    <t>antonio@hotmail.com</t>
  </si>
  <si>
    <t>Sabana larga</t>
  </si>
  <si>
    <t>Medellín</t>
  </si>
  <si>
    <t>Sabana Larga</t>
  </si>
  <si>
    <t>Calle 50 25-52</t>
  </si>
  <si>
    <t>Camisa</t>
  </si>
  <si>
    <t>Gabriel</t>
  </si>
  <si>
    <t>ZAPATOS</t>
  </si>
  <si>
    <t>Pantalones</t>
  </si>
  <si>
    <t>Camisetas</t>
  </si>
  <si>
    <t>Faldas</t>
  </si>
  <si>
    <t>Gallego</t>
  </si>
  <si>
    <t>Manuela</t>
  </si>
  <si>
    <t>Pérez</t>
  </si>
  <si>
    <t>Lilbardo</t>
  </si>
  <si>
    <t>Santander</t>
  </si>
  <si>
    <t>Aliria</t>
  </si>
  <si>
    <t>Pulgarín</t>
  </si>
  <si>
    <t>Efectivo</t>
  </si>
  <si>
    <t>Cliente</t>
  </si>
  <si>
    <t>Chaqueta</t>
  </si>
  <si>
    <t>Jean</t>
  </si>
  <si>
    <t>Valor</t>
  </si>
  <si>
    <t>Tarjeta</t>
  </si>
  <si>
    <t>Cheque</t>
  </si>
  <si>
    <t>R10</t>
  </si>
  <si>
    <t>R11</t>
  </si>
  <si>
    <t>R12</t>
  </si>
  <si>
    <t>R13</t>
  </si>
  <si>
    <t>Zapatos</t>
  </si>
  <si>
    <t>Panatalones</t>
  </si>
  <si>
    <t>R14</t>
  </si>
  <si>
    <t>R15</t>
  </si>
  <si>
    <t>R16</t>
  </si>
  <si>
    <t>Alina</t>
  </si>
  <si>
    <t>Galeano</t>
  </si>
  <si>
    <t>Calle 44  55-44</t>
  </si>
  <si>
    <t>alina@hotmail.com</t>
  </si>
  <si>
    <t>Jose</t>
  </si>
  <si>
    <t>Galindo</t>
  </si>
  <si>
    <t>Cra 42 99-96</t>
  </si>
  <si>
    <t>jose14@gmail.com</t>
  </si>
  <si>
    <t>Mariela</t>
  </si>
  <si>
    <t>Cuervo</t>
  </si>
  <si>
    <t>Calle 32 44-56</t>
  </si>
  <si>
    <t>Mariela@hotmail.com</t>
  </si>
  <si>
    <t>Marulanda</t>
  </si>
  <si>
    <t>Ave 44 55-55</t>
  </si>
  <si>
    <t>Javier@yahoo.es</t>
  </si>
  <si>
    <t>Ricardo</t>
  </si>
  <si>
    <t>Betancur</t>
  </si>
  <si>
    <t>Trasv 77 88-99</t>
  </si>
  <si>
    <t>ricardob@hotmail.com</t>
  </si>
  <si>
    <t>Liliana</t>
  </si>
  <si>
    <t>Angarita</t>
  </si>
  <si>
    <t>Calle 32 44-85</t>
  </si>
  <si>
    <t>liliana@gmal.com</t>
  </si>
  <si>
    <t>Factura</t>
  </si>
  <si>
    <t>Producto</t>
  </si>
  <si>
    <t>Proveedor</t>
  </si>
  <si>
    <t>Vendedor</t>
  </si>
  <si>
    <t>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</si>
</sst>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2" fillId="0" borderId="1" xfId="2" applyBorder="1"/>
    <xf numFmtId="14" fontId="0" fillId="0" borderId="1" xfId="0" applyNumberFormat="1" applyBorder="1"/>
    <xf numFmtId="41" fontId="0" fillId="0" borderId="1" xfId="1" applyFont="1" applyBorder="1"/>
    <xf numFmtId="0" fontId="0" fillId="0" borderId="1" xfId="0" applyFill="1" applyBorder="1"/>
    <xf numFmtId="165" fontId="0" fillId="0" borderId="1" xfId="3" applyNumberFormat="1" applyFont="1" applyBorder="1"/>
    <xf numFmtId="16" fontId="0" fillId="0" borderId="1" xfId="0" applyNumberForma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4">
    <cellStyle name="Hipervínculo" xfId="2" builtinId="8"/>
    <cellStyle name="Millares" xfId="3" builtinId="3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iela@hotmail.com" TargetMode="External"/><Relationship Id="rId3" Type="http://schemas.openxmlformats.org/officeDocument/2006/relationships/hyperlink" Target="mailto:javier@gmail.com" TargetMode="External"/><Relationship Id="rId7" Type="http://schemas.openxmlformats.org/officeDocument/2006/relationships/hyperlink" Target="mailto:jose14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andrea@gmail.com" TargetMode="External"/><Relationship Id="rId1" Type="http://schemas.openxmlformats.org/officeDocument/2006/relationships/hyperlink" Target="mailto:juliana@gmail.com" TargetMode="External"/><Relationship Id="rId6" Type="http://schemas.openxmlformats.org/officeDocument/2006/relationships/hyperlink" Target="mailto:alina@hotmail.com" TargetMode="External"/><Relationship Id="rId11" Type="http://schemas.openxmlformats.org/officeDocument/2006/relationships/hyperlink" Target="mailto:liliana@gmal.com" TargetMode="External"/><Relationship Id="rId5" Type="http://schemas.openxmlformats.org/officeDocument/2006/relationships/hyperlink" Target="mailto:antonio@hotmail.com" TargetMode="External"/><Relationship Id="rId10" Type="http://schemas.openxmlformats.org/officeDocument/2006/relationships/hyperlink" Target="mailto:ricardob@hotmail.com" TargetMode="External"/><Relationship Id="rId4" Type="http://schemas.openxmlformats.org/officeDocument/2006/relationships/hyperlink" Target="mailto:luisa@hotmail.com" TargetMode="External"/><Relationship Id="rId9" Type="http://schemas.openxmlformats.org/officeDocument/2006/relationships/hyperlink" Target="mailto:Javier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workbookViewId="0">
      <selection activeCell="B38" sqref="B38"/>
    </sheetView>
  </sheetViews>
  <sheetFormatPr baseColWidth="10" defaultRowHeight="15" x14ac:dyDescent="0.25"/>
  <cols>
    <col min="4" max="4" width="14.7109375" customWidth="1"/>
    <col min="7" max="7" width="12.5703125" bestFit="1" customWidth="1"/>
    <col min="11" max="11" width="17.7109375" bestFit="1" customWidth="1"/>
  </cols>
  <sheetData>
    <row r="1" spans="1:7" x14ac:dyDescent="0.25">
      <c r="A1" s="8" t="s">
        <v>71</v>
      </c>
      <c r="B1" s="8"/>
      <c r="C1" s="8"/>
      <c r="D1" s="8"/>
      <c r="E1" s="8"/>
      <c r="F1" s="8"/>
      <c r="G1" s="8"/>
    </row>
    <row r="2" spans="1:7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25">
      <c r="A3" s="1">
        <v>2000</v>
      </c>
      <c r="B3" s="1" t="s">
        <v>30</v>
      </c>
      <c r="C3" s="1" t="s">
        <v>31</v>
      </c>
      <c r="D3" s="1" t="s">
        <v>32</v>
      </c>
      <c r="E3" s="1">
        <v>3556699</v>
      </c>
      <c r="F3" s="2" t="s">
        <v>33</v>
      </c>
      <c r="G3" s="1" t="s">
        <v>34</v>
      </c>
    </row>
    <row r="4" spans="1:7" x14ac:dyDescent="0.25">
      <c r="A4" s="1">
        <v>2001</v>
      </c>
      <c r="B4" s="1" t="s">
        <v>35</v>
      </c>
      <c r="C4" s="1" t="s">
        <v>36</v>
      </c>
      <c r="D4" s="1" t="s">
        <v>37</v>
      </c>
      <c r="E4" s="1">
        <v>5478899</v>
      </c>
      <c r="F4" s="2" t="s">
        <v>38</v>
      </c>
      <c r="G4" s="1" t="s">
        <v>39</v>
      </c>
    </row>
    <row r="5" spans="1:7" x14ac:dyDescent="0.25">
      <c r="A5" s="1">
        <v>2002</v>
      </c>
      <c r="B5" s="1" t="s">
        <v>40</v>
      </c>
      <c r="C5" s="1" t="s">
        <v>41</v>
      </c>
      <c r="D5" s="1" t="s">
        <v>42</v>
      </c>
      <c r="E5" s="1">
        <v>5478899</v>
      </c>
      <c r="F5" s="2" t="s">
        <v>43</v>
      </c>
      <c r="G5" s="1" t="s">
        <v>44</v>
      </c>
    </row>
    <row r="6" spans="1:7" x14ac:dyDescent="0.25">
      <c r="A6" s="1">
        <v>2003</v>
      </c>
      <c r="B6" s="1" t="s">
        <v>45</v>
      </c>
      <c r="C6" s="1" t="s">
        <v>46</v>
      </c>
      <c r="D6" s="1" t="s">
        <v>47</v>
      </c>
      <c r="E6" s="1">
        <v>4748899</v>
      </c>
      <c r="F6" s="2" t="s">
        <v>48</v>
      </c>
      <c r="G6" s="1" t="s">
        <v>44</v>
      </c>
    </row>
    <row r="7" spans="1:7" x14ac:dyDescent="0.25">
      <c r="A7" s="1">
        <v>2004</v>
      </c>
      <c r="B7" s="1" t="s">
        <v>49</v>
      </c>
      <c r="C7" s="1" t="s">
        <v>50</v>
      </c>
      <c r="D7" s="1" t="s">
        <v>51</v>
      </c>
      <c r="E7" s="1">
        <v>5889966</v>
      </c>
      <c r="F7" s="2" t="s">
        <v>52</v>
      </c>
      <c r="G7" s="1" t="s">
        <v>53</v>
      </c>
    </row>
    <row r="10" spans="1:7" x14ac:dyDescent="0.25">
      <c r="A10" s="8" t="s">
        <v>7</v>
      </c>
      <c r="B10" s="8"/>
    </row>
    <row r="11" spans="1:7" x14ac:dyDescent="0.25">
      <c r="A11" s="1" t="s">
        <v>8</v>
      </c>
      <c r="B11" s="1" t="s">
        <v>9</v>
      </c>
    </row>
    <row r="12" spans="1:7" x14ac:dyDescent="0.25">
      <c r="A12" s="1">
        <v>111</v>
      </c>
      <c r="B12" s="1" t="s">
        <v>54</v>
      </c>
    </row>
    <row r="13" spans="1:7" x14ac:dyDescent="0.25">
      <c r="A13" s="1">
        <v>112</v>
      </c>
      <c r="B13" s="1" t="s">
        <v>39</v>
      </c>
    </row>
    <row r="14" spans="1:7" x14ac:dyDescent="0.25">
      <c r="A14" s="1">
        <v>113</v>
      </c>
      <c r="B14" s="1" t="s">
        <v>44</v>
      </c>
    </row>
    <row r="15" spans="1:7" x14ac:dyDescent="0.25">
      <c r="A15" s="1">
        <v>114</v>
      </c>
      <c r="B15" s="1" t="s">
        <v>55</v>
      </c>
    </row>
    <row r="18" spans="1:19" x14ac:dyDescent="0.25">
      <c r="A18" s="8" t="s">
        <v>109</v>
      </c>
      <c r="B18" s="8"/>
      <c r="C18" s="8"/>
      <c r="D18" s="8"/>
      <c r="E18" s="8"/>
      <c r="F18" s="8"/>
      <c r="G18" s="8"/>
      <c r="H18" s="8"/>
      <c r="I18" s="8"/>
      <c r="J18" s="8"/>
      <c r="K18" s="8"/>
      <c r="M18" s="8" t="s">
        <v>110</v>
      </c>
      <c r="N18" s="8"/>
      <c r="O18" s="8"/>
      <c r="P18" s="8"/>
      <c r="Q18" s="8"/>
      <c r="R18" s="8"/>
    </row>
    <row r="19" spans="1:19" x14ac:dyDescent="0.25">
      <c r="A19" s="1" t="s">
        <v>10</v>
      </c>
      <c r="B19" s="1" t="s">
        <v>11</v>
      </c>
      <c r="C19" s="1" t="s">
        <v>0</v>
      </c>
      <c r="D19" s="1" t="s">
        <v>12</v>
      </c>
      <c r="E19" s="1" t="s">
        <v>13</v>
      </c>
      <c r="F19" s="1" t="s">
        <v>14</v>
      </c>
      <c r="G19" s="1" t="s">
        <v>15</v>
      </c>
      <c r="H19" s="1" t="s">
        <v>16</v>
      </c>
      <c r="I19" s="1" t="s">
        <v>17</v>
      </c>
      <c r="J19" s="1" t="s">
        <v>18</v>
      </c>
      <c r="K19" s="1" t="s">
        <v>19</v>
      </c>
      <c r="M19" s="1" t="s">
        <v>24</v>
      </c>
      <c r="N19" s="1" t="s">
        <v>26</v>
      </c>
      <c r="O19" s="1" t="s">
        <v>27</v>
      </c>
      <c r="P19" s="1" t="s">
        <v>28</v>
      </c>
      <c r="Q19" s="1" t="s">
        <v>25</v>
      </c>
      <c r="R19" s="1" t="s">
        <v>29</v>
      </c>
    </row>
    <row r="20" spans="1:19" x14ac:dyDescent="0.25">
      <c r="A20" s="1">
        <v>501</v>
      </c>
      <c r="B20" s="3">
        <v>42948</v>
      </c>
      <c r="C20" s="1">
        <v>2000</v>
      </c>
      <c r="D20" s="1" t="s">
        <v>56</v>
      </c>
      <c r="E20" s="1">
        <v>5112052</v>
      </c>
      <c r="F20" s="1" t="s">
        <v>57</v>
      </c>
      <c r="G20" s="1">
        <v>10</v>
      </c>
      <c r="H20" s="4">
        <f>+Q20</f>
        <v>45500</v>
      </c>
      <c r="I20" s="4">
        <f>+(G20*H20)*19%</f>
        <v>86450</v>
      </c>
      <c r="J20" s="4">
        <f>+G20*H20+I20</f>
        <v>541450</v>
      </c>
      <c r="K20" s="1" t="str">
        <f>B31&amp;" "&amp;C31</f>
        <v>Gabriel Gallego</v>
      </c>
      <c r="M20" s="1" t="s">
        <v>77</v>
      </c>
      <c r="N20" s="1" t="s">
        <v>57</v>
      </c>
      <c r="O20" s="6">
        <v>35000</v>
      </c>
      <c r="P20" s="1">
        <v>30</v>
      </c>
      <c r="Q20" s="1">
        <f>+O20*1.3</f>
        <v>45500</v>
      </c>
      <c r="R20" s="1">
        <v>100</v>
      </c>
    </row>
    <row r="21" spans="1:19" x14ac:dyDescent="0.25">
      <c r="A21" s="1">
        <v>502</v>
      </c>
      <c r="B21" s="3">
        <v>42948</v>
      </c>
      <c r="C21" s="1">
        <v>2001</v>
      </c>
      <c r="D21" s="1" t="s">
        <v>56</v>
      </c>
      <c r="E21" s="1">
        <v>5112052</v>
      </c>
      <c r="F21" s="1" t="s">
        <v>59</v>
      </c>
      <c r="G21" s="1">
        <v>5</v>
      </c>
      <c r="H21" s="4">
        <f t="shared" ref="H21:H26" si="0">+Q21</f>
        <v>26000</v>
      </c>
      <c r="I21" s="4">
        <f>+(G21*H21)*19%</f>
        <v>24700</v>
      </c>
      <c r="J21" s="4">
        <f>+G21*H21+I21</f>
        <v>154700</v>
      </c>
      <c r="K21" s="1" t="str">
        <f>B31&amp;" "&amp;C31</f>
        <v>Gabriel Gallego</v>
      </c>
      <c r="M21" s="1" t="s">
        <v>78</v>
      </c>
      <c r="N21" s="1" t="s">
        <v>81</v>
      </c>
      <c r="O21" s="6">
        <v>20000</v>
      </c>
      <c r="P21" s="1">
        <v>30</v>
      </c>
      <c r="Q21" s="1">
        <f t="shared" ref="Q21:Q26" si="1">+O21*1.3</f>
        <v>26000</v>
      </c>
      <c r="R21" s="1">
        <v>101</v>
      </c>
    </row>
    <row r="22" spans="1:19" x14ac:dyDescent="0.25">
      <c r="A22" s="1">
        <v>503</v>
      </c>
      <c r="B22" s="3">
        <v>42949</v>
      </c>
      <c r="C22" s="1">
        <v>2003</v>
      </c>
      <c r="D22" s="1" t="s">
        <v>56</v>
      </c>
      <c r="E22" s="1">
        <v>5112052</v>
      </c>
      <c r="F22" s="1" t="s">
        <v>60</v>
      </c>
      <c r="G22" s="1">
        <v>20</v>
      </c>
      <c r="H22" s="4">
        <f t="shared" si="0"/>
        <v>41600</v>
      </c>
      <c r="I22" s="4">
        <f>+(G22*H22)*19%</f>
        <v>158080</v>
      </c>
      <c r="J22" s="4">
        <f>+G22*H22+I22</f>
        <v>990080</v>
      </c>
      <c r="K22" s="1" t="str">
        <f>B34&amp;" "&amp;C34</f>
        <v>Aliria Pulgarín</v>
      </c>
      <c r="M22" s="1" t="s">
        <v>79</v>
      </c>
      <c r="N22" s="1" t="s">
        <v>82</v>
      </c>
      <c r="O22" s="6">
        <v>32000</v>
      </c>
      <c r="P22" s="1">
        <v>30</v>
      </c>
      <c r="Q22" s="1">
        <f t="shared" si="1"/>
        <v>41600</v>
      </c>
      <c r="R22" s="1">
        <v>100</v>
      </c>
    </row>
    <row r="23" spans="1:19" x14ac:dyDescent="0.25">
      <c r="A23" s="1">
        <v>504</v>
      </c>
      <c r="B23" s="3">
        <v>42949</v>
      </c>
      <c r="C23" s="1">
        <v>2001</v>
      </c>
      <c r="D23" s="1" t="s">
        <v>56</v>
      </c>
      <c r="E23" s="1">
        <v>5112052</v>
      </c>
      <c r="F23" s="1" t="s">
        <v>61</v>
      </c>
      <c r="G23" s="1">
        <v>15</v>
      </c>
      <c r="H23" s="4">
        <f t="shared" si="0"/>
        <v>37050</v>
      </c>
      <c r="I23" s="4">
        <f>+(G23*H23)*19%</f>
        <v>105592.5</v>
      </c>
      <c r="J23" s="4">
        <f>+G23*H23+I23</f>
        <v>661342.5</v>
      </c>
      <c r="K23" s="1" t="str">
        <f>B34&amp;" "&amp;C34</f>
        <v>Aliria Pulgarín</v>
      </c>
      <c r="M23" s="1" t="s">
        <v>80</v>
      </c>
      <c r="N23" s="1" t="s">
        <v>61</v>
      </c>
      <c r="O23" s="6">
        <v>28500</v>
      </c>
      <c r="P23" s="1">
        <v>30</v>
      </c>
      <c r="Q23" s="1">
        <f t="shared" si="1"/>
        <v>37050</v>
      </c>
      <c r="R23" s="1">
        <v>105</v>
      </c>
    </row>
    <row r="24" spans="1:19" x14ac:dyDescent="0.25">
      <c r="A24" s="1">
        <v>505</v>
      </c>
      <c r="B24" s="3">
        <v>42949</v>
      </c>
      <c r="C24" s="1">
        <v>2004</v>
      </c>
      <c r="D24" s="1" t="s">
        <v>56</v>
      </c>
      <c r="E24" s="1">
        <v>5112052</v>
      </c>
      <c r="F24" s="1" t="s">
        <v>62</v>
      </c>
      <c r="G24" s="1">
        <v>10</v>
      </c>
      <c r="H24" s="4">
        <f t="shared" si="0"/>
        <v>46800</v>
      </c>
      <c r="I24" s="4">
        <f>+(G24*H24)*19%</f>
        <v>88920</v>
      </c>
      <c r="J24" s="4">
        <f>+G24*H24+I24</f>
        <v>556920</v>
      </c>
      <c r="K24" s="1" t="str">
        <f>B34&amp;" "&amp;C34</f>
        <v>Aliria Pulgarín</v>
      </c>
      <c r="M24" s="1" t="s">
        <v>83</v>
      </c>
      <c r="N24" s="1" t="s">
        <v>62</v>
      </c>
      <c r="O24" s="6">
        <v>36000</v>
      </c>
      <c r="P24" s="1">
        <v>30</v>
      </c>
      <c r="Q24" s="1">
        <f t="shared" si="1"/>
        <v>46800</v>
      </c>
      <c r="R24" s="1">
        <v>104</v>
      </c>
    </row>
    <row r="25" spans="1:19" x14ac:dyDescent="0.25">
      <c r="A25" s="5">
        <v>506</v>
      </c>
      <c r="B25" s="3">
        <v>42950</v>
      </c>
      <c r="C25" s="5">
        <v>2002</v>
      </c>
      <c r="D25" s="1" t="s">
        <v>56</v>
      </c>
      <c r="E25" s="1">
        <v>5112052</v>
      </c>
      <c r="F25" s="5" t="s">
        <v>72</v>
      </c>
      <c r="G25" s="1">
        <v>5</v>
      </c>
      <c r="H25" s="4">
        <f t="shared" si="0"/>
        <v>63050</v>
      </c>
      <c r="I25" s="4">
        <f>+(G25*H25)*19%</f>
        <v>59897.5</v>
      </c>
      <c r="J25" s="4">
        <f>+G25*H25+I25</f>
        <v>375147.5</v>
      </c>
      <c r="K25" s="1" t="str">
        <f>B32&amp;" "&amp;C32</f>
        <v>Manuela Pérez</v>
      </c>
      <c r="M25" s="1" t="s">
        <v>84</v>
      </c>
      <c r="N25" s="1" t="s">
        <v>72</v>
      </c>
      <c r="O25" s="6">
        <v>48500</v>
      </c>
      <c r="P25" s="1">
        <v>30</v>
      </c>
      <c r="Q25" s="1">
        <f t="shared" si="1"/>
        <v>63050</v>
      </c>
      <c r="R25" s="1">
        <v>105</v>
      </c>
    </row>
    <row r="26" spans="1:19" x14ac:dyDescent="0.25">
      <c r="A26" s="5">
        <v>507</v>
      </c>
      <c r="B26" s="3">
        <v>42951</v>
      </c>
      <c r="C26" s="5">
        <v>2000</v>
      </c>
      <c r="D26" s="1" t="s">
        <v>56</v>
      </c>
      <c r="E26" s="1">
        <v>5112052</v>
      </c>
      <c r="F26" s="5" t="s">
        <v>73</v>
      </c>
      <c r="G26" s="1">
        <v>6</v>
      </c>
      <c r="H26" s="4">
        <f t="shared" si="0"/>
        <v>48750</v>
      </c>
      <c r="I26" s="4">
        <f>+(G26*H26)*19%</f>
        <v>55575</v>
      </c>
      <c r="J26" s="4">
        <f>+G26*H26+I26</f>
        <v>348075</v>
      </c>
      <c r="K26" s="1" t="str">
        <f>B33&amp;" "&amp;C33</f>
        <v>Lilbardo Santander</v>
      </c>
      <c r="M26" s="1" t="s">
        <v>85</v>
      </c>
      <c r="N26" s="1" t="s">
        <v>73</v>
      </c>
      <c r="O26" s="6">
        <v>37500</v>
      </c>
      <c r="P26" s="1">
        <v>30</v>
      </c>
      <c r="Q26" s="1">
        <f t="shared" si="1"/>
        <v>48750</v>
      </c>
      <c r="R26" s="1">
        <v>103</v>
      </c>
    </row>
    <row r="29" spans="1:19" x14ac:dyDescent="0.25">
      <c r="A29" s="8" t="s">
        <v>112</v>
      </c>
      <c r="B29" s="8"/>
      <c r="C29" s="8"/>
    </row>
    <row r="30" spans="1:19" x14ac:dyDescent="0.25">
      <c r="A30" s="1" t="s">
        <v>20</v>
      </c>
      <c r="B30" s="1" t="s">
        <v>1</v>
      </c>
      <c r="C30" s="1" t="s">
        <v>2</v>
      </c>
      <c r="M30" s="8" t="s">
        <v>111</v>
      </c>
      <c r="N30" s="8"/>
      <c r="O30" s="8"/>
      <c r="P30" s="8"/>
      <c r="Q30" s="8"/>
      <c r="R30" s="8"/>
      <c r="S30" s="8"/>
    </row>
    <row r="31" spans="1:19" x14ac:dyDescent="0.25">
      <c r="A31" s="1">
        <v>500</v>
      </c>
      <c r="B31" s="1" t="s">
        <v>58</v>
      </c>
      <c r="C31" s="1" t="s">
        <v>63</v>
      </c>
      <c r="M31" s="1" t="s">
        <v>0</v>
      </c>
      <c r="N31" s="1" t="s">
        <v>1</v>
      </c>
      <c r="O31" s="1" t="s">
        <v>2</v>
      </c>
      <c r="P31" s="1" t="s">
        <v>3</v>
      </c>
      <c r="Q31" s="1" t="s">
        <v>4</v>
      </c>
      <c r="R31" s="1" t="s">
        <v>5</v>
      </c>
      <c r="S31" s="1" t="s">
        <v>6</v>
      </c>
    </row>
    <row r="32" spans="1:19" x14ac:dyDescent="0.25">
      <c r="A32" s="1">
        <v>501</v>
      </c>
      <c r="B32" s="1" t="s">
        <v>64</v>
      </c>
      <c r="C32" s="1" t="s">
        <v>65</v>
      </c>
      <c r="M32" s="1">
        <v>100</v>
      </c>
      <c r="N32" s="1" t="s">
        <v>86</v>
      </c>
      <c r="O32" s="1" t="s">
        <v>87</v>
      </c>
      <c r="P32" s="1" t="s">
        <v>88</v>
      </c>
      <c r="Q32" s="1">
        <v>3556666</v>
      </c>
      <c r="R32" s="2" t="s">
        <v>89</v>
      </c>
      <c r="S32" s="1"/>
    </row>
    <row r="33" spans="1:19" x14ac:dyDescent="0.25">
      <c r="A33" s="1">
        <v>502</v>
      </c>
      <c r="B33" s="1" t="s">
        <v>66</v>
      </c>
      <c r="C33" s="1" t="s">
        <v>67</v>
      </c>
      <c r="M33" s="1">
        <v>101</v>
      </c>
      <c r="N33" s="1" t="s">
        <v>90</v>
      </c>
      <c r="O33" s="1" t="s">
        <v>91</v>
      </c>
      <c r="P33" s="1" t="s">
        <v>92</v>
      </c>
      <c r="Q33" s="1">
        <v>4557744</v>
      </c>
      <c r="R33" s="2" t="s">
        <v>93</v>
      </c>
      <c r="S33" s="1" t="s">
        <v>54</v>
      </c>
    </row>
    <row r="34" spans="1:19" x14ac:dyDescent="0.25">
      <c r="A34" s="1">
        <v>503</v>
      </c>
      <c r="B34" s="1" t="s">
        <v>68</v>
      </c>
      <c r="C34" s="1" t="s">
        <v>69</v>
      </c>
      <c r="M34" s="1">
        <v>102</v>
      </c>
      <c r="N34" s="1" t="s">
        <v>94</v>
      </c>
      <c r="O34" s="1" t="s">
        <v>95</v>
      </c>
      <c r="P34" s="1" t="s">
        <v>96</v>
      </c>
      <c r="Q34" s="1">
        <v>5896666</v>
      </c>
      <c r="R34" s="2" t="s">
        <v>97</v>
      </c>
      <c r="S34" s="1" t="s">
        <v>54</v>
      </c>
    </row>
    <row r="35" spans="1:19" x14ac:dyDescent="0.25">
      <c r="M35" s="1">
        <v>103</v>
      </c>
      <c r="N35" s="1" t="s">
        <v>40</v>
      </c>
      <c r="O35" s="1" t="s">
        <v>98</v>
      </c>
      <c r="P35" s="1" t="s">
        <v>99</v>
      </c>
      <c r="Q35" s="1">
        <v>8547474</v>
      </c>
      <c r="R35" s="2" t="s">
        <v>100</v>
      </c>
      <c r="S35" s="1" t="s">
        <v>39</v>
      </c>
    </row>
    <row r="36" spans="1:19" x14ac:dyDescent="0.25">
      <c r="A36" s="9" t="s">
        <v>113</v>
      </c>
      <c r="B36" s="10"/>
      <c r="C36" s="10"/>
      <c r="D36" s="10"/>
      <c r="E36" s="10"/>
      <c r="F36" s="11"/>
      <c r="M36" s="1">
        <v>104</v>
      </c>
      <c r="N36" s="1" t="s">
        <v>101</v>
      </c>
      <c r="O36" s="1" t="s">
        <v>102</v>
      </c>
      <c r="P36" s="1" t="s">
        <v>103</v>
      </c>
      <c r="Q36" s="1">
        <v>3212222</v>
      </c>
      <c r="R36" s="2" t="s">
        <v>104</v>
      </c>
      <c r="S36" s="1" t="s">
        <v>44</v>
      </c>
    </row>
    <row r="37" spans="1:19" x14ac:dyDescent="0.25">
      <c r="A37" s="1" t="s">
        <v>21</v>
      </c>
      <c r="B37" s="1" t="s">
        <v>11</v>
      </c>
      <c r="C37" s="1" t="s">
        <v>22</v>
      </c>
      <c r="D37" s="1" t="s">
        <v>71</v>
      </c>
      <c r="E37" s="1" t="s">
        <v>23</v>
      </c>
      <c r="F37" s="1" t="s">
        <v>74</v>
      </c>
      <c r="M37" s="1">
        <v>105</v>
      </c>
      <c r="N37" s="1" t="s">
        <v>105</v>
      </c>
      <c r="O37" s="1" t="s">
        <v>106</v>
      </c>
      <c r="P37" s="1" t="s">
        <v>107</v>
      </c>
      <c r="Q37" s="1">
        <v>2544442</v>
      </c>
      <c r="R37" s="2" t="s">
        <v>108</v>
      </c>
      <c r="S37" s="1" t="s">
        <v>55</v>
      </c>
    </row>
    <row r="38" spans="1:19" x14ac:dyDescent="0.25">
      <c r="A38" s="1">
        <v>20</v>
      </c>
      <c r="B38" s="7">
        <v>42952</v>
      </c>
      <c r="C38" s="1" t="s">
        <v>70</v>
      </c>
      <c r="D38" s="1" t="str">
        <f>B3&amp;" "&amp;C3</f>
        <v>Juliana Mora</v>
      </c>
      <c r="E38" s="1">
        <v>501</v>
      </c>
      <c r="F38" s="6">
        <v>185000</v>
      </c>
    </row>
    <row r="39" spans="1:19" x14ac:dyDescent="0.25">
      <c r="A39" s="1">
        <v>21</v>
      </c>
      <c r="B39" s="7">
        <v>42957</v>
      </c>
      <c r="C39" s="1" t="s">
        <v>76</v>
      </c>
      <c r="D39" s="1" t="str">
        <f>B3&amp;" "&amp;C3</f>
        <v>Juliana Mora</v>
      </c>
      <c r="E39" s="1">
        <v>501</v>
      </c>
      <c r="F39" s="6">
        <f>+J20-F38</f>
        <v>356450</v>
      </c>
    </row>
    <row r="40" spans="1:19" x14ac:dyDescent="0.25">
      <c r="A40" s="1">
        <v>22</v>
      </c>
      <c r="B40" s="7">
        <v>42962</v>
      </c>
      <c r="C40" s="1" t="s">
        <v>75</v>
      </c>
      <c r="D40" s="1" t="str">
        <f>B4&amp;" "&amp;C4</f>
        <v>Andrea Suárez</v>
      </c>
      <c r="E40" s="1">
        <v>502</v>
      </c>
      <c r="F40" s="6">
        <f>+J21</f>
        <v>154700</v>
      </c>
    </row>
    <row r="41" spans="1:19" x14ac:dyDescent="0.25">
      <c r="A41" s="1">
        <v>23</v>
      </c>
      <c r="B41" s="7">
        <v>42963</v>
      </c>
      <c r="C41" s="1" t="s">
        <v>70</v>
      </c>
      <c r="D41" s="1" t="str">
        <f>B7&amp;" "&amp;C7</f>
        <v>Antonio Zapata</v>
      </c>
      <c r="E41" s="1">
        <v>505</v>
      </c>
      <c r="F41" s="6">
        <f>+J24*40%</f>
        <v>222768</v>
      </c>
    </row>
    <row r="42" spans="1:19" x14ac:dyDescent="0.25">
      <c r="A42" s="1">
        <v>24</v>
      </c>
      <c r="B42" s="7">
        <v>42963</v>
      </c>
      <c r="C42" s="1" t="s">
        <v>76</v>
      </c>
      <c r="D42" s="1" t="str">
        <f>B6&amp;" "&amp;C6</f>
        <v>Luisa Mesa</v>
      </c>
      <c r="E42" s="1">
        <v>503</v>
      </c>
      <c r="F42" s="6">
        <v>400000</v>
      </c>
    </row>
    <row r="43" spans="1:19" x14ac:dyDescent="0.25">
      <c r="A43" s="1">
        <v>25</v>
      </c>
      <c r="B43" s="7">
        <v>42964</v>
      </c>
      <c r="C43" s="1" t="s">
        <v>70</v>
      </c>
      <c r="D43" s="1" t="str">
        <f>B3&amp;" "&amp;C3</f>
        <v>Juliana Mora</v>
      </c>
      <c r="E43" s="1">
        <v>507</v>
      </c>
      <c r="F43" s="6">
        <v>299880</v>
      </c>
    </row>
    <row r="44" spans="1:19" x14ac:dyDescent="0.25">
      <c r="A44" s="5">
        <v>26</v>
      </c>
      <c r="B44" s="7">
        <v>42965</v>
      </c>
      <c r="C44" s="5" t="s">
        <v>70</v>
      </c>
      <c r="D44" s="1" t="str">
        <f>B7&amp;" "&amp;C7</f>
        <v>Antonio Zapata</v>
      </c>
      <c r="E44" s="5">
        <v>505</v>
      </c>
      <c r="F44" s="6">
        <f>+J24-F41</f>
        <v>334152</v>
      </c>
    </row>
  </sheetData>
  <mergeCells count="7">
    <mergeCell ref="M18:R18"/>
    <mergeCell ref="M30:S30"/>
    <mergeCell ref="A1:G1"/>
    <mergeCell ref="A10:B10"/>
    <mergeCell ref="A18:K18"/>
    <mergeCell ref="A29:C29"/>
    <mergeCell ref="A36:F36"/>
  </mergeCells>
  <hyperlinks>
    <hyperlink ref="F3" r:id="rId1"/>
    <hyperlink ref="F4" r:id="rId2"/>
    <hyperlink ref="F5" r:id="rId3"/>
    <hyperlink ref="F6" r:id="rId4"/>
    <hyperlink ref="F7" r:id="rId5"/>
    <hyperlink ref="R32" r:id="rId6"/>
    <hyperlink ref="R33" r:id="rId7"/>
    <hyperlink ref="R34" r:id="rId8"/>
    <hyperlink ref="R35" r:id="rId9"/>
    <hyperlink ref="R36" r:id="rId10"/>
    <hyperlink ref="R37" r:id="rId11"/>
  </hyperlinks>
  <pageMargins left="0.7" right="0.7" top="0.75" bottom="0.75" header="0.3" footer="0.3"/>
  <pageSetup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01054-02</dc:creator>
  <cp:lastModifiedBy>Rodrigo Alcides Patiño</cp:lastModifiedBy>
  <dcterms:created xsi:type="dcterms:W3CDTF">2017-08-17T00:42:40Z</dcterms:created>
  <dcterms:modified xsi:type="dcterms:W3CDTF">2017-08-19T16:58:52Z</dcterms:modified>
</cp:coreProperties>
</file>